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nathalie/Downloads/"/>
    </mc:Choice>
  </mc:AlternateContent>
  <bookViews>
    <workbookView xWindow="0" yWindow="460" windowWidth="25520" windowHeight="26660" tabRatio="500"/>
  </bookViews>
  <sheets>
    <sheet name="Feuille d'analyse" sheetId="1" r:id="rId1"/>
  </sheets>
  <definedNames>
    <definedName name="_xlnm._FilterDatabase" localSheetId="0" hidden="1">'Feuille d''analyse'!$A$1:$I$29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24" i="1"/>
  <c r="B26" i="1"/>
  <c r="E13" i="1"/>
  <c r="E14" i="1"/>
  <c r="E19" i="1"/>
  <c r="E20" i="1"/>
  <c r="E23" i="1"/>
  <c r="E25" i="1"/>
  <c r="E26" i="1"/>
  <c r="E27" i="1"/>
  <c r="B15" i="1"/>
  <c r="B19" i="1"/>
  <c r="B20" i="1"/>
  <c r="B23" i="1"/>
  <c r="B24" i="1"/>
  <c r="B25" i="1"/>
  <c r="B27" i="1"/>
  <c r="B29" i="1"/>
</calcChain>
</file>

<file path=xl/sharedStrings.xml><?xml version="1.0" encoding="utf-8"?>
<sst xmlns="http://schemas.openxmlformats.org/spreadsheetml/2006/main" count="43" uniqueCount="33">
  <si>
    <t>LaboandCo - Calcul rentabilité Jarre Vs Station anaérobie</t>
  </si>
  <si>
    <t>Données financières</t>
  </si>
  <si>
    <t>Jarre</t>
  </si>
  <si>
    <t>Station anaérobie</t>
  </si>
  <si>
    <t>Station anaérobie**</t>
  </si>
  <si>
    <t>* Maintenance calculée selon les informations transmises par Prorata pour une maintenance d'une station VM A3512M</t>
  </si>
  <si>
    <t>Anaérogen (par jarre)</t>
  </si>
  <si>
    <t>Mélange Gaz anaérobie</t>
  </si>
  <si>
    <t>Bande indicatrices (par jarre)</t>
  </si>
  <si>
    <t xml:space="preserve">Location bouteille </t>
  </si>
  <si>
    <t>Incubateur 250L</t>
  </si>
  <si>
    <t>Azote</t>
  </si>
  <si>
    <t>Incubateur supp.</t>
  </si>
  <si>
    <t>-</t>
  </si>
  <si>
    <t>Coût maintenance / an*</t>
  </si>
  <si>
    <t>** Prix pour une A07000 panneau fixe accès rapide.</t>
  </si>
  <si>
    <t>Données d'utilisation</t>
  </si>
  <si>
    <t>Analyse par jour</t>
  </si>
  <si>
    <t>Bouteilles Gaz Anaérobie</t>
  </si>
  <si>
    <t>Jour travaillé par semaine</t>
  </si>
  <si>
    <t>Bouteille Azote</t>
  </si>
  <si>
    <t>Saisir vos données d'utilisation</t>
  </si>
  <si>
    <t>Nombre de jarre</t>
  </si>
  <si>
    <t>Coût de revient</t>
  </si>
  <si>
    <t>Coût par jour d'analyse</t>
  </si>
  <si>
    <t>Coût par an</t>
  </si>
  <si>
    <t>Retour sur investissement</t>
  </si>
  <si>
    <t>Année 1</t>
  </si>
  <si>
    <t>Année 2</t>
  </si>
  <si>
    <t>Année 3</t>
  </si>
  <si>
    <t>Année 4</t>
  </si>
  <si>
    <t>Année 5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</si>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</sst>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5" x14ac:knownFonts="1">
    <font>
      <sz val="10"/>
      <color rgb="FF000000"/>
      <name val="Arial"/>
    </font>
    <font>
      <b/>
      <sz val="10"/>
      <name val="Arial"/>
    </font>
    <font>
      <b/>
      <sz val="10"/>
      <color rgb="FFFFFFFF"/>
      <name val="Arial"/>
    </font>
    <font>
      <sz val="10"/>
      <name val="Arial"/>
    </font>
    <font>
      <b/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rgb="FF674EA7"/>
        <bgColor rgb="FF674EA7"/>
      </patternFill>
    </fill>
    <fill>
      <patternFill patternType="solid">
        <fgColor rgb="FFE69138"/>
        <bgColor rgb="FFE69138"/>
      </patternFill>
    </fill>
    <fill>
      <patternFill patternType="solid">
        <fgColor rgb="FF93C47D"/>
        <bgColor rgb="FF93C47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164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3" fillId="4" borderId="0" xfId="0" applyFont="1" applyFill="1" applyAlignment="1" applyProtection="1">
      <protection locked="0"/>
    </xf>
    <xf numFmtId="1" fontId="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64" fontId="3" fillId="0" borderId="0" xfId="0" applyNumberFormat="1" applyFont="1" applyProtection="1"/>
    <xf numFmtId="164" fontId="4" fillId="0" borderId="0" xfId="0" applyNumberFormat="1" applyFont="1" applyProtection="1"/>
    <xf numFmtId="0" fontId="2" fillId="2" borderId="0" xfId="0" applyFont="1" applyFill="1" applyAlignment="1" applyProtection="1"/>
    <xf numFmtId="0" fontId="0" fillId="0" borderId="0" xfId="0" applyFont="1" applyAlignment="1" applyProtection="1"/>
    <xf numFmtId="0" fontId="3" fillId="0" borderId="0" xfId="0" applyFont="1" applyAlignment="1" applyProtection="1"/>
    <xf numFmtId="0" fontId="0" fillId="0" borderId="0" xfId="0" applyFont="1" applyAlignment="1" applyProtection="1"/>
    <xf numFmtId="0" fontId="4" fillId="0" borderId="0" xfId="0" applyFont="1" applyAlignment="1" applyProtection="1"/>
    <xf numFmtId="164" fontId="3" fillId="0" borderId="0" xfId="0" applyNumberFormat="1" applyFont="1" applyAlignment="1" applyProtection="1"/>
    <xf numFmtId="1" fontId="3" fillId="0" borderId="0" xfId="0" applyNumberFormat="1" applyFont="1" applyProtection="1"/>
    <xf numFmtId="0" fontId="1" fillId="0" borderId="0" xfId="0" applyFont="1" applyAlignment="1" applyProtection="1"/>
    <xf numFmtId="0" fontId="2" fillId="3" borderId="0" xfId="0" applyFont="1" applyFill="1" applyAlignment="1" applyProtection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/>
    <xf numFmtId="0" fontId="3" fillId="4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29"/>
  <sheetViews>
    <sheetView tabSelected="1" workbookViewId="0">
      <selection activeCell="I38" sqref="I38"/>
    </sheetView>
  </sheetViews>
  <sheetFormatPr baseColWidth="10" defaultColWidth="14.5" defaultRowHeight="15.75" customHeight="1" x14ac:dyDescent="0.15"/>
  <cols>
    <col min="1" max="1" width="26.33203125" style="1" customWidth="1"/>
    <col min="2" max="3" width="14.5" style="1"/>
    <col min="4" max="4" width="22.6640625" style="1" customWidth="1"/>
    <col min="5" max="16384" width="14.5" style="1"/>
  </cols>
  <sheetData>
    <row r="1" spans="1:9" ht="15.75" customHeight="1" x14ac:dyDescent="0.15">
      <c r="A1" s="16" t="s">
        <v>0</v>
      </c>
      <c r="B1" s="10"/>
      <c r="C1" s="10"/>
      <c r="D1" s="10"/>
      <c r="E1" s="10"/>
      <c r="F1" s="10"/>
    </row>
    <row r="2" spans="1:9" ht="15.75" customHeight="1" x14ac:dyDescent="0.15">
      <c r="A2" s="12"/>
      <c r="B2" s="12"/>
      <c r="C2" s="12"/>
      <c r="D2" s="12"/>
      <c r="E2" s="12"/>
      <c r="F2" s="12"/>
    </row>
    <row r="3" spans="1:9" ht="15.75" customHeight="1" x14ac:dyDescent="0.15">
      <c r="A3" s="9" t="s">
        <v>1</v>
      </c>
      <c r="B3" s="10"/>
      <c r="C3" s="10"/>
      <c r="D3" s="10"/>
      <c r="E3" s="10"/>
      <c r="F3" s="12"/>
    </row>
    <row r="4" spans="1:9" ht="15.75" customHeight="1" x14ac:dyDescent="0.15">
      <c r="A4" s="17" t="s">
        <v>2</v>
      </c>
      <c r="B4" s="10"/>
      <c r="C4" s="12"/>
      <c r="D4" s="17" t="s">
        <v>3</v>
      </c>
      <c r="E4" s="10"/>
      <c r="F4" s="12"/>
    </row>
    <row r="5" spans="1:9" ht="15.75" customHeight="1" x14ac:dyDescent="0.15">
      <c r="A5" s="3" t="s">
        <v>2</v>
      </c>
      <c r="B5" s="2">
        <v>350</v>
      </c>
      <c r="D5" s="3" t="s">
        <v>4</v>
      </c>
      <c r="E5" s="2">
        <v>28896</v>
      </c>
      <c r="G5" s="18" t="s">
        <v>5</v>
      </c>
      <c r="H5" s="10"/>
      <c r="I5" s="10"/>
    </row>
    <row r="6" spans="1:9" ht="15.75" customHeight="1" x14ac:dyDescent="0.15">
      <c r="A6" s="3" t="s">
        <v>6</v>
      </c>
      <c r="B6" s="2">
        <v>3</v>
      </c>
      <c r="D6" s="3" t="s">
        <v>7</v>
      </c>
      <c r="E6" s="2">
        <v>140</v>
      </c>
      <c r="G6" s="10"/>
      <c r="H6" s="10"/>
      <c r="I6" s="10"/>
    </row>
    <row r="7" spans="1:9" ht="15.75" customHeight="1" x14ac:dyDescent="0.15">
      <c r="A7" s="3" t="s">
        <v>8</v>
      </c>
      <c r="B7" s="2">
        <v>0.4</v>
      </c>
      <c r="D7" s="3" t="s">
        <v>9</v>
      </c>
      <c r="E7" s="2">
        <v>2</v>
      </c>
      <c r="G7" s="10"/>
      <c r="H7" s="10"/>
      <c r="I7" s="10"/>
    </row>
    <row r="8" spans="1:9" ht="15.75" customHeight="1" x14ac:dyDescent="0.15">
      <c r="A8" s="3" t="s">
        <v>10</v>
      </c>
      <c r="B8" s="2">
        <v>3500</v>
      </c>
      <c r="D8" s="3" t="s">
        <v>11</v>
      </c>
      <c r="E8" s="2">
        <v>12</v>
      </c>
      <c r="G8" s="10"/>
      <c r="H8" s="10"/>
      <c r="I8" s="10"/>
    </row>
    <row r="9" spans="1:9" ht="15.75" customHeight="1" x14ac:dyDescent="0.15">
      <c r="A9" s="3" t="s">
        <v>12</v>
      </c>
      <c r="B9" s="2" t="s">
        <v>13</v>
      </c>
      <c r="D9" s="3" t="s">
        <v>9</v>
      </c>
      <c r="E9" s="2">
        <v>2</v>
      </c>
      <c r="G9" s="10"/>
      <c r="H9" s="10"/>
      <c r="I9" s="10"/>
    </row>
    <row r="10" spans="1:9" ht="15.75" customHeight="1" x14ac:dyDescent="0.15">
      <c r="D10" s="3" t="s">
        <v>14</v>
      </c>
      <c r="E10" s="2">
        <v>2380</v>
      </c>
      <c r="G10" s="10"/>
      <c r="H10" s="10"/>
      <c r="I10" s="10"/>
    </row>
    <row r="11" spans="1:9" ht="15.75" customHeight="1" x14ac:dyDescent="0.15">
      <c r="A11" s="3"/>
      <c r="G11" s="19" t="s">
        <v>15</v>
      </c>
      <c r="H11" s="10"/>
      <c r="I11" s="10"/>
    </row>
    <row r="12" spans="1:9" ht="15.75" customHeight="1" x14ac:dyDescent="0.15">
      <c r="A12" s="9" t="s">
        <v>16</v>
      </c>
      <c r="B12" s="10"/>
      <c r="C12" s="10"/>
      <c r="D12" s="10"/>
      <c r="E12" s="10"/>
    </row>
    <row r="13" spans="1:9" ht="15.75" customHeight="1" x14ac:dyDescent="0.15">
      <c r="A13" s="11" t="s">
        <v>17</v>
      </c>
      <c r="B13" s="4">
        <v>80</v>
      </c>
      <c r="D13" s="11" t="s">
        <v>18</v>
      </c>
      <c r="E13" s="14">
        <f>((B13*B14*52)/5200)*E6</f>
        <v>560</v>
      </c>
    </row>
    <row r="14" spans="1:9" ht="15.75" customHeight="1" x14ac:dyDescent="0.15">
      <c r="A14" s="11" t="s">
        <v>19</v>
      </c>
      <c r="B14" s="4">
        <v>5</v>
      </c>
      <c r="D14" s="11" t="s">
        <v>20</v>
      </c>
      <c r="E14" s="14">
        <f>((B13*B14*52)/5200)*E8</f>
        <v>48</v>
      </c>
      <c r="G14" s="20" t="s">
        <v>21</v>
      </c>
      <c r="H14" s="10"/>
      <c r="I14" s="10"/>
    </row>
    <row r="15" spans="1:9" ht="15.75" customHeight="1" x14ac:dyDescent="0.15">
      <c r="A15" s="11" t="s">
        <v>22</v>
      </c>
      <c r="B15" s="15">
        <f>B13/9</f>
        <v>8.8888888888888893</v>
      </c>
      <c r="E15" s="5"/>
    </row>
    <row r="18" spans="1:5" ht="15.75" customHeight="1" x14ac:dyDescent="0.15">
      <c r="A18" s="9" t="s">
        <v>23</v>
      </c>
      <c r="B18" s="10"/>
      <c r="C18" s="10"/>
      <c r="D18" s="10"/>
      <c r="E18" s="10"/>
    </row>
    <row r="19" spans="1:5" ht="15.75" customHeight="1" x14ac:dyDescent="0.15">
      <c r="A19" s="11" t="s">
        <v>24</v>
      </c>
      <c r="B19" s="7">
        <f>(B6+B7)*B15</f>
        <v>30.222222222222221</v>
      </c>
      <c r="C19" s="12"/>
      <c r="D19" s="11" t="s">
        <v>24</v>
      </c>
      <c r="E19" s="7">
        <f>((E6+E7+E8+E9)/(52*B14))+((E13+E14)/(52*B14))</f>
        <v>2.9384615384615387</v>
      </c>
    </row>
    <row r="20" spans="1:5" ht="15.75" customHeight="1" x14ac:dyDescent="0.15">
      <c r="A20" s="11" t="s">
        <v>25</v>
      </c>
      <c r="B20" s="7">
        <f>B19*B14*52</f>
        <v>7857.7777777777783</v>
      </c>
      <c r="C20" s="12"/>
      <c r="D20" s="11" t="s">
        <v>25</v>
      </c>
      <c r="E20" s="7">
        <f>E19*B14*52</f>
        <v>764</v>
      </c>
    </row>
    <row r="22" spans="1:5" ht="15.75" customHeight="1" x14ac:dyDescent="0.15">
      <c r="A22" s="9" t="s">
        <v>26</v>
      </c>
      <c r="B22" s="10"/>
      <c r="C22" s="10"/>
      <c r="D22" s="10"/>
      <c r="E22" s="10"/>
    </row>
    <row r="23" spans="1:5" ht="15.75" customHeight="1" x14ac:dyDescent="0.15">
      <c r="A23" s="11" t="s">
        <v>27</v>
      </c>
      <c r="B23" s="7">
        <f t="shared" ref="B23:B27" si="0">((($B$5*$B$15)+$B$8)/5)+$B$20</f>
        <v>9180</v>
      </c>
      <c r="C23" s="12"/>
      <c r="D23" s="11" t="s">
        <v>27</v>
      </c>
      <c r="E23" s="7">
        <f>((E9+E8+E7+E6)/5)+E10+E20+E5</f>
        <v>32071.200000000001</v>
      </c>
    </row>
    <row r="24" spans="1:5" ht="15.75" customHeight="1" x14ac:dyDescent="0.15">
      <c r="A24" s="11" t="s">
        <v>28</v>
      </c>
      <c r="B24" s="7">
        <f t="shared" si="0"/>
        <v>9180</v>
      </c>
      <c r="C24" s="12"/>
      <c r="D24" s="11" t="s">
        <v>28</v>
      </c>
      <c r="E24" s="7">
        <f t="shared" ref="E24:E27" si="1">$E$10+$E$20+$E$6+$E$7+$E$8+$E$9</f>
        <v>3300</v>
      </c>
    </row>
    <row r="25" spans="1:5" ht="15.75" customHeight="1" x14ac:dyDescent="0.15">
      <c r="A25" s="11" t="s">
        <v>29</v>
      </c>
      <c r="B25" s="7">
        <f t="shared" si="0"/>
        <v>9180</v>
      </c>
      <c r="C25" s="12"/>
      <c r="D25" s="11" t="s">
        <v>29</v>
      </c>
      <c r="E25" s="7">
        <f t="shared" si="1"/>
        <v>3300</v>
      </c>
    </row>
    <row r="26" spans="1:5" ht="15.75" customHeight="1" x14ac:dyDescent="0.15">
      <c r="A26" s="11" t="s">
        <v>30</v>
      </c>
      <c r="B26" s="7">
        <f>((($B$5*$B$15)+$B$8)/5)+$B$20</f>
        <v>9180</v>
      </c>
      <c r="C26" s="12"/>
      <c r="D26" s="11" t="s">
        <v>30</v>
      </c>
      <c r="E26" s="7">
        <f t="shared" si="1"/>
        <v>3300</v>
      </c>
    </row>
    <row r="27" spans="1:5" ht="15.75" customHeight="1" x14ac:dyDescent="0.15">
      <c r="A27" s="11" t="s">
        <v>31</v>
      </c>
      <c r="B27" s="7">
        <f t="shared" si="0"/>
        <v>9180</v>
      </c>
      <c r="C27" s="12"/>
      <c r="D27" s="11" t="s">
        <v>31</v>
      </c>
      <c r="E27" s="7">
        <f t="shared" si="1"/>
        <v>3300</v>
      </c>
    </row>
    <row r="28" spans="1:5" ht="15.75" customHeight="1" x14ac:dyDescent="0.15">
      <c r="A28" s="12"/>
      <c r="B28" s="12"/>
      <c r="C28" s="12"/>
      <c r="D28" s="12"/>
      <c r="E28" s="12"/>
    </row>
    <row r="29" spans="1:5" ht="16" x14ac:dyDescent="0.2">
      <c r="A29" s="13" t="s">
        <v>32</v>
      </c>
      <c r="B29" s="8">
        <f>B23+B24+B25+B26+B27</f>
        <v>45900</v>
      </c>
      <c r="C29" s="6"/>
      <c r="D29" s="13" t="s">
        <v>32</v>
      </c>
      <c r="E29" s="8">
        <f>E23+E24+E25+E26+E27</f>
        <v>45271.199999999997</v>
      </c>
    </row>
  </sheetData>
  <sheetProtection password="BF2E" sheet="1" objects="1" scenarios="1" selectLockedCells="1"/>
  <autoFilter ref="A1:I29">
    <filterColumn colId="0" showButton="0"/>
    <filterColumn colId="1" showButton="0"/>
    <filterColumn colId="2" showButton="0"/>
    <filterColumn colId="3" showButton="0"/>
    <filterColumn colId="4" showButton="0"/>
  </autoFilter>
  <mergeCells count="10">
    <mergeCell ref="A1:F1"/>
    <mergeCell ref="A12:E12"/>
    <mergeCell ref="A18:E18"/>
    <mergeCell ref="A22:E22"/>
    <mergeCell ref="G14:I14"/>
    <mergeCell ref="D4:E4"/>
    <mergeCell ref="A3:E3"/>
    <mergeCell ref="G5:I10"/>
    <mergeCell ref="G11:I11"/>
    <mergeCell ref="A4:B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d'analyse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de Microsoft Office</cp:lastModifiedBy>
  <dcterms:modified xsi:type="dcterms:W3CDTF">2019-02-14T17:06:48Z</dcterms:modified>
</cp:coreProperties>
</file>